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DC01\UserSync$\ebaah\Desktop\FBP-FIL\FIL Profitability\Loan Rate Schedule\2024\January\"/>
    </mc:Choice>
  </mc:AlternateContent>
  <xr:revisionPtr revIDLastSave="0" documentId="8_{8849E690-709F-1F4B-8F48-A22087C01580}" xr6:coauthVersionLast="47" xr6:coauthVersionMax="47" xr10:uidLastSave="{00000000-0000-0000-0000-000000000000}"/>
  <bookViews>
    <workbookView xWindow="-120" yWindow="-120" windowWidth="29040" windowHeight="15840" xr2:uid="{B7DA603B-6D16-420B-A5E4-69548E2C6BD2}"/>
  </bookViews>
  <sheets>
    <sheet name="Dalex Original FIL Rates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5" l="1"/>
  <c r="S38" i="5"/>
  <c r="T38" i="5"/>
  <c r="V38" i="5"/>
  <c r="X32" i="5"/>
  <c r="X24" i="5"/>
  <c r="X19" i="5"/>
  <c r="X14" i="5"/>
  <c r="S32" i="5"/>
  <c r="U32" i="5"/>
  <c r="S24" i="5"/>
  <c r="U24" i="5"/>
  <c r="S19" i="5"/>
  <c r="U19" i="5"/>
  <c r="S14" i="5"/>
  <c r="U14" i="5"/>
  <c r="W38" i="5"/>
  <c r="U38" i="5"/>
  <c r="F21" i="5"/>
  <c r="E34" i="5"/>
  <c r="F34" i="5"/>
  <c r="G34" i="5"/>
  <c r="H34" i="5"/>
  <c r="I34" i="5"/>
  <c r="J34" i="5"/>
  <c r="K34" i="5"/>
  <c r="L34" i="5"/>
  <c r="M34" i="5"/>
  <c r="N34" i="5"/>
  <c r="O34" i="5"/>
  <c r="P34" i="5"/>
  <c r="D34" i="5"/>
  <c r="D26" i="5"/>
  <c r="M26" i="5"/>
  <c r="E26" i="5"/>
  <c r="F26" i="5"/>
  <c r="G26" i="5"/>
  <c r="H26" i="5"/>
  <c r="I26" i="5"/>
  <c r="J26" i="5"/>
  <c r="K26" i="5"/>
  <c r="L26" i="5"/>
  <c r="N26" i="5"/>
  <c r="O26" i="5"/>
  <c r="P26" i="5"/>
  <c r="D16" i="5"/>
  <c r="P21" i="5"/>
  <c r="O21" i="5"/>
  <c r="N21" i="5"/>
  <c r="M21" i="5"/>
  <c r="L21" i="5"/>
  <c r="K21" i="5"/>
  <c r="J21" i="5"/>
  <c r="I21" i="5"/>
  <c r="H21" i="5"/>
  <c r="G21" i="5"/>
  <c r="E21" i="5"/>
  <c r="D21" i="5"/>
  <c r="P16" i="5"/>
  <c r="O16" i="5"/>
  <c r="N16" i="5"/>
  <c r="M16" i="5"/>
  <c r="L16" i="5"/>
  <c r="K16" i="5"/>
  <c r="J16" i="5"/>
  <c r="I16" i="5"/>
  <c r="H16" i="5"/>
  <c r="G16" i="5"/>
  <c r="F16" i="5"/>
  <c r="E16" i="5"/>
</calcChain>
</file>

<file path=xl/sharedStrings.xml><?xml version="1.0" encoding="utf-8"?>
<sst xmlns="http://schemas.openxmlformats.org/spreadsheetml/2006/main" count="21" uniqueCount="18">
  <si>
    <t>Tenor(Months)</t>
  </si>
  <si>
    <t>Loan Amount:</t>
  </si>
  <si>
    <t>Admin Fee rate:</t>
  </si>
  <si>
    <t>Tenor:</t>
  </si>
  <si>
    <t>Amount:</t>
  </si>
  <si>
    <t>Repayment:</t>
  </si>
  <si>
    <t>Low</t>
  </si>
  <si>
    <t>Medium</t>
  </si>
  <si>
    <t>High</t>
  </si>
  <si>
    <t>Super High</t>
  </si>
  <si>
    <t>Dalex Finance - Salary Loan Rates Table</t>
  </si>
  <si>
    <t>RATE BUNDLE</t>
  </si>
  <si>
    <t>Affordability</t>
  </si>
  <si>
    <t>Interest Rate: (7,000.00 - 9,999.99)</t>
  </si>
  <si>
    <t>Interest Rate: (10,000.00 - 19,999.99)</t>
  </si>
  <si>
    <t>Interest Rate: (20,000.00 and above)</t>
  </si>
  <si>
    <t>Interest Rate: (3,000.00 - 6,999.99)</t>
  </si>
  <si>
    <t>Date: Jan 16,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</si>
</sst>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  <numFmt numFmtId="165" formatCode="0.0000%"/>
    <numFmt numFmtId="166" formatCode="0.000%"/>
    <numFmt numFmtId="167" formatCode="_-* #,##0_-;\-* #,##0_-;_-* &quot;-&quot;??_-;_-@_-"/>
    <numFmt numFmtId="168" formatCode="_(* #,##0_);_(* \(#,##0\);_(* &quot;-&quot;??_);_(@_)"/>
    <numFmt numFmtId="169" formatCode="0.00000%"/>
    <numFmt numFmtId="170" formatCode="0.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1"/>
      <color theme="5" tint="-0.249977111117893"/>
      <name val="Tahoma"/>
      <family val="2"/>
    </font>
    <font>
      <sz val="16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5" applyFont="1"/>
    <xf numFmtId="0" fontId="3" fillId="0" borderId="0" xfId="5" applyFont="1" applyAlignment="1">
      <alignment horizontal="right"/>
    </xf>
    <xf numFmtId="0" fontId="4" fillId="0" borderId="0" xfId="5" applyFont="1"/>
    <xf numFmtId="0" fontId="5" fillId="0" borderId="0" xfId="5" applyFont="1"/>
    <xf numFmtId="0" fontId="5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164" fontId="5" fillId="0" borderId="0" xfId="6" applyFont="1" applyFill="1" applyProtection="1"/>
    <xf numFmtId="164" fontId="5" fillId="0" borderId="0" xfId="6" applyFont="1" applyFill="1" applyAlignment="1" applyProtection="1">
      <alignment horizontal="left"/>
    </xf>
    <xf numFmtId="10" fontId="6" fillId="0" borderId="0" xfId="7" applyNumberFormat="1" applyFont="1" applyFill="1"/>
    <xf numFmtId="10" fontId="6" fillId="0" borderId="0" xfId="7" applyNumberFormat="1" applyFont="1" applyFill="1" applyAlignment="1">
      <alignment horizontal="left"/>
    </xf>
    <xf numFmtId="10" fontId="7" fillId="0" borderId="0" xfId="7" applyNumberFormat="1" applyFont="1" applyFill="1"/>
    <xf numFmtId="10" fontId="7" fillId="0" borderId="0" xfId="7" applyNumberFormat="1" applyFont="1" applyFill="1" applyAlignment="1">
      <alignment horizontal="left"/>
    </xf>
    <xf numFmtId="10" fontId="3" fillId="0" borderId="0" xfId="7" applyNumberFormat="1" applyFont="1" applyFill="1"/>
    <xf numFmtId="10" fontId="3" fillId="0" borderId="0" xfId="7" applyNumberFormat="1" applyFont="1" applyFill="1" applyAlignment="1">
      <alignment horizontal="left"/>
    </xf>
    <xf numFmtId="10" fontId="3" fillId="0" borderId="0" xfId="7" applyNumberFormat="1" applyFont="1"/>
    <xf numFmtId="165" fontId="7" fillId="0" borderId="0" xfId="7" applyNumberFormat="1" applyFont="1" applyFill="1"/>
    <xf numFmtId="165" fontId="7" fillId="0" borderId="0" xfId="7" applyNumberFormat="1" applyFont="1" applyFill="1" applyAlignment="1">
      <alignment horizontal="left"/>
    </xf>
    <xf numFmtId="164" fontId="5" fillId="0" borderId="0" xfId="6" applyFont="1" applyFill="1"/>
    <xf numFmtId="164" fontId="3" fillId="0" borderId="0" xfId="6" applyFont="1" applyFill="1" applyAlignment="1">
      <alignment horizontal="left"/>
    </xf>
    <xf numFmtId="164" fontId="5" fillId="0" borderId="0" xfId="6" applyFont="1" applyFill="1" applyAlignment="1">
      <alignment horizontal="right"/>
    </xf>
    <xf numFmtId="0" fontId="5" fillId="0" borderId="0" xfId="5" applyFont="1" applyAlignment="1">
      <alignment horizontal="right"/>
    </xf>
    <xf numFmtId="10" fontId="5" fillId="0" borderId="0" xfId="7" applyNumberFormat="1" applyFont="1" applyFill="1" applyAlignment="1">
      <alignment horizontal="right"/>
    </xf>
    <xf numFmtId="0" fontId="8" fillId="0" borderId="0" xfId="5" applyFont="1" applyAlignment="1">
      <alignment horizontal="right"/>
    </xf>
    <xf numFmtId="0" fontId="8" fillId="2" borderId="0" xfId="5" applyFont="1" applyFill="1" applyProtection="1">
      <protection locked="0"/>
    </xf>
    <xf numFmtId="0" fontId="8" fillId="0" borderId="0" xfId="5" applyFont="1"/>
    <xf numFmtId="164" fontId="8" fillId="3" borderId="0" xfId="6" applyFont="1" applyFill="1" applyProtection="1">
      <protection locked="0"/>
    </xf>
    <xf numFmtId="0" fontId="3" fillId="4" borderId="0" xfId="5" applyFont="1" applyFill="1"/>
    <xf numFmtId="166" fontId="8" fillId="0" borderId="0" xfId="5" applyNumberFormat="1" applyFont="1"/>
    <xf numFmtId="166" fontId="3" fillId="0" borderId="0" xfId="7" applyNumberFormat="1" applyFont="1" applyFill="1"/>
    <xf numFmtId="167" fontId="5" fillId="0" borderId="0" xfId="6" applyNumberFormat="1" applyFont="1" applyFill="1" applyProtection="1"/>
    <xf numFmtId="164" fontId="8" fillId="0" borderId="0" xfId="6" applyFont="1" applyFill="1" applyProtection="1"/>
    <xf numFmtId="43" fontId="8" fillId="0" borderId="0" xfId="1" applyFont="1"/>
    <xf numFmtId="43" fontId="8" fillId="0" borderId="0" xfId="5" applyNumberFormat="1" applyFont="1"/>
    <xf numFmtId="8" fontId="8" fillId="0" borderId="0" xfId="5" applyNumberFormat="1" applyFont="1"/>
    <xf numFmtId="9" fontId="8" fillId="0" borderId="0" xfId="5" applyNumberFormat="1" applyFont="1"/>
    <xf numFmtId="10" fontId="8" fillId="0" borderId="0" xfId="5" applyNumberFormat="1" applyFont="1"/>
    <xf numFmtId="166" fontId="3" fillId="0" borderId="0" xfId="8" applyNumberFormat="1" applyFont="1"/>
    <xf numFmtId="0" fontId="4" fillId="0" borderId="0" xfId="0" applyFont="1"/>
    <xf numFmtId="168" fontId="5" fillId="0" borderId="0" xfId="1" applyNumberFormat="1" applyFont="1" applyAlignment="1">
      <alignment horizontal="right"/>
    </xf>
    <xf numFmtId="169" fontId="8" fillId="0" borderId="0" xfId="5" applyNumberFormat="1" applyFont="1"/>
    <xf numFmtId="170" fontId="3" fillId="0" borderId="0" xfId="7" applyNumberFormat="1" applyFont="1" applyFill="1"/>
    <xf numFmtId="10" fontId="4" fillId="0" borderId="0" xfId="7" applyNumberFormat="1" applyFont="1" applyAlignment="1">
      <alignment horizontal="center" vertical="center" textRotation="90" wrapText="1"/>
    </xf>
  </cellXfs>
  <cellStyles count="9">
    <cellStyle name="Comma" xfId="1" builtinId="3"/>
    <cellStyle name="Comma 3" xfId="3" xr:uid="{A9269EA0-33C3-495E-AED3-C6A50D0971D4}"/>
    <cellStyle name="Comma 4" xfId="6" xr:uid="{3BD52A2B-F6BA-49F7-A69A-4C3163C40B4D}"/>
    <cellStyle name="Normal" xfId="0" builtinId="0"/>
    <cellStyle name="Normal 2" xfId="2" xr:uid="{E5C0BA99-13AE-468C-AFE5-E5005B9BED9B}"/>
    <cellStyle name="Normal 2 6" xfId="4" xr:uid="{0C155F7C-18B3-42DA-A0EC-9D9D95FCD23A}"/>
    <cellStyle name="Normal 3" xfId="5" xr:uid="{584F65E8-2975-4961-BFCE-DD2D51BAF319}"/>
    <cellStyle name="Percent" xfId="8" builtinId="5"/>
    <cellStyle name="Percent 4" xfId="7" xr:uid="{26B34B87-9C8C-4C9F-B807-47B90818B022}"/>
  </cellStyles>
  <dxfs count="0"/>
  <tableStyles count="1" defaultTableStyle="TableStyleMedium2" defaultPivotStyle="PivotStyleLight16">
    <tableStyle name="Invisible" pivot="0" table="0" count="0" xr9:uid="{0FA60317-1B3C-4A84-8085-33A76DD0255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7</xdr:row>
      <xdr:rowOff>66675</xdr:rowOff>
    </xdr:from>
    <xdr:to>
      <xdr:col>1</xdr:col>
      <xdr:colOff>1642502</xdr:colOff>
      <xdr:row>9</xdr:row>
      <xdr:rowOff>118481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6550D9-4A77-4A01-A7FE-C47D7653D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76250"/>
          <a:ext cx="1537727" cy="413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7A47-C9DF-4667-964F-A2122860786A}">
  <dimension ref="A1:X505"/>
  <sheetViews>
    <sheetView tabSelected="1" workbookViewId="0">
      <selection activeCell="D37" sqref="D37"/>
    </sheetView>
  </sheetViews>
  <sheetFormatPr defaultColWidth="8.875" defaultRowHeight="14.25" x14ac:dyDescent="0.15"/>
  <cols>
    <col min="1" max="1" width="8.875" style="1"/>
    <col min="2" max="2" width="26.36328125" style="1" customWidth="1"/>
    <col min="3" max="3" width="36.72265625" style="2" customWidth="1"/>
    <col min="4" max="4" width="18.29296875" style="27" customWidth="1"/>
    <col min="5" max="13" width="15.73828125" style="27" customWidth="1"/>
    <col min="14" max="16" width="15.73828125" style="1" hidden="1" customWidth="1"/>
    <col min="17" max="17" width="8.875" style="1" hidden="1" customWidth="1"/>
    <col min="18" max="18" width="14.2578125" style="1" customWidth="1"/>
    <col min="19" max="23" width="0" style="1" hidden="1" customWidth="1"/>
    <col min="24" max="16384" width="8.875" style="1"/>
  </cols>
  <sheetData>
    <row r="1" spans="1:24" hidden="1" x14ac:dyDescent="0.15">
      <c r="D1" s="1"/>
      <c r="E1" s="1"/>
      <c r="F1" s="1"/>
      <c r="G1" s="1"/>
      <c r="H1" s="1"/>
      <c r="I1" s="1"/>
      <c r="J1" s="1"/>
      <c r="K1" s="1"/>
      <c r="L1" s="1"/>
      <c r="M1" s="1"/>
    </row>
    <row r="2" spans="1:24" hidden="1" x14ac:dyDescent="0.15">
      <c r="D2" s="1"/>
      <c r="E2" s="1"/>
      <c r="F2" s="1"/>
      <c r="G2" s="1"/>
      <c r="H2" s="1"/>
      <c r="I2" s="1"/>
      <c r="J2" s="1"/>
      <c r="K2" s="1"/>
      <c r="L2" s="1"/>
      <c r="M2" s="1"/>
    </row>
    <row r="3" spans="1:24" hidden="1" x14ac:dyDescent="0.15">
      <c r="D3" s="1"/>
      <c r="E3" s="1"/>
      <c r="F3" s="1"/>
      <c r="G3" s="1"/>
      <c r="H3" s="1"/>
      <c r="I3" s="1"/>
      <c r="J3" s="1"/>
      <c r="K3" s="1"/>
      <c r="L3" s="1"/>
      <c r="M3" s="1"/>
    </row>
    <row r="4" spans="1:24" x14ac:dyDescent="0.15">
      <c r="D4" s="1"/>
      <c r="E4" s="1"/>
      <c r="F4" s="1"/>
      <c r="G4" s="1"/>
      <c r="H4" s="1"/>
      <c r="I4" s="1"/>
      <c r="J4" s="1"/>
      <c r="K4" s="1"/>
      <c r="L4" s="1"/>
      <c r="M4" s="1"/>
    </row>
    <row r="5" spans="1:24" s="3" customFormat="1" ht="18" x14ac:dyDescent="0.2">
      <c r="B5" s="38" t="s">
        <v>17</v>
      </c>
      <c r="C5" s="38" t="s">
        <v>10</v>
      </c>
      <c r="E5" s="38"/>
    </row>
    <row r="6" spans="1:24" hidden="1" x14ac:dyDescent="0.15">
      <c r="D6" s="1"/>
      <c r="E6" s="1"/>
      <c r="F6" s="1"/>
      <c r="G6" s="1"/>
      <c r="H6" s="1"/>
      <c r="I6" s="1"/>
      <c r="J6" s="1"/>
      <c r="K6" s="1"/>
      <c r="L6" s="1"/>
      <c r="M6" s="1"/>
    </row>
    <row r="7" spans="1:24" x14ac:dyDescent="0.15">
      <c r="D7" s="1"/>
      <c r="E7" s="1"/>
      <c r="F7" s="1"/>
      <c r="G7" s="1"/>
      <c r="H7" s="1"/>
      <c r="I7" s="1"/>
      <c r="J7" s="1"/>
      <c r="K7" s="1"/>
      <c r="L7" s="1"/>
      <c r="M7" s="1"/>
    </row>
    <row r="8" spans="1:24" s="4" customFormat="1" x14ac:dyDescent="0.15">
      <c r="C8" s="5" t="s">
        <v>0</v>
      </c>
      <c r="D8" s="39">
        <v>12</v>
      </c>
      <c r="E8" s="39">
        <v>15</v>
      </c>
      <c r="F8" s="39">
        <v>18</v>
      </c>
      <c r="G8" s="39">
        <v>24</v>
      </c>
      <c r="H8" s="39">
        <v>30</v>
      </c>
      <c r="I8" s="39">
        <v>36</v>
      </c>
      <c r="J8" s="39">
        <v>42</v>
      </c>
      <c r="K8" s="39">
        <v>48</v>
      </c>
      <c r="L8" s="39">
        <v>54</v>
      </c>
      <c r="M8" s="39">
        <v>60</v>
      </c>
      <c r="N8" s="39">
        <v>66</v>
      </c>
      <c r="O8" s="39">
        <v>72</v>
      </c>
      <c r="P8" s="39">
        <v>78</v>
      </c>
    </row>
    <row r="9" spans="1:24" x14ac:dyDescent="0.15">
      <c r="C9" s="6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4" s="7" customFormat="1" x14ac:dyDescent="0.15">
      <c r="C10" s="8" t="s">
        <v>1</v>
      </c>
      <c r="D10" s="30">
        <v>1000</v>
      </c>
      <c r="E10" s="30">
        <v>1000</v>
      </c>
      <c r="F10" s="30">
        <v>1000</v>
      </c>
      <c r="G10" s="30">
        <v>1000</v>
      </c>
      <c r="H10" s="30">
        <v>1000</v>
      </c>
      <c r="I10" s="30">
        <v>3000</v>
      </c>
      <c r="J10" s="30">
        <v>1000</v>
      </c>
      <c r="K10" s="30">
        <v>3000</v>
      </c>
      <c r="L10" s="30">
        <v>1000</v>
      </c>
      <c r="M10" s="30">
        <v>20000</v>
      </c>
      <c r="N10" s="30">
        <v>1000</v>
      </c>
      <c r="O10" s="30">
        <v>1000</v>
      </c>
      <c r="P10" s="30">
        <v>3500</v>
      </c>
    </row>
    <row r="11" spans="1:24" x14ac:dyDescent="0.15"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4" s="9" customFormat="1" x14ac:dyDescent="0.15">
      <c r="C12" s="10" t="s">
        <v>2</v>
      </c>
      <c r="D12" s="9">
        <v>0.12</v>
      </c>
      <c r="E12" s="9">
        <v>0.12</v>
      </c>
      <c r="F12" s="9">
        <v>0.12</v>
      </c>
      <c r="G12" s="9">
        <v>0.12</v>
      </c>
      <c r="H12" s="9">
        <v>0.12</v>
      </c>
      <c r="I12" s="9">
        <v>0.12</v>
      </c>
      <c r="J12" s="9">
        <v>0.12</v>
      </c>
      <c r="K12" s="9">
        <v>0.12</v>
      </c>
      <c r="L12" s="9">
        <v>0.12</v>
      </c>
      <c r="M12" s="9">
        <v>0.12</v>
      </c>
      <c r="N12" s="9">
        <v>0.12</v>
      </c>
      <c r="O12" s="9">
        <v>0.12</v>
      </c>
      <c r="P12" s="9">
        <v>0.12</v>
      </c>
    </row>
    <row r="13" spans="1:24" s="11" customFormat="1" x14ac:dyDescent="0.15">
      <c r="C13" s="12"/>
    </row>
    <row r="14" spans="1:24" s="15" customFormat="1" ht="14.25" customHeight="1" x14ac:dyDescent="0.15">
      <c r="A14" s="42" t="s">
        <v>11</v>
      </c>
      <c r="B14" s="13" t="s">
        <v>6</v>
      </c>
      <c r="C14" s="14" t="s">
        <v>16</v>
      </c>
      <c r="D14" s="41">
        <v>6.5004172968940357E-2</v>
      </c>
      <c r="E14" s="41">
        <v>6.0795139095967295E-2</v>
      </c>
      <c r="F14" s="41">
        <v>5.7841072774640567E-2</v>
      </c>
      <c r="G14" s="41">
        <v>5.3939001869316633E-2</v>
      </c>
      <c r="H14" s="41">
        <v>5.1408011055816036E-2</v>
      </c>
      <c r="I14" s="41">
        <v>4.8688271623906536E-2</v>
      </c>
      <c r="J14" s="41">
        <v>4.7476270207450731E-2</v>
      </c>
      <c r="K14" s="41">
        <v>4.657082677343307E-2</v>
      </c>
      <c r="L14" s="41">
        <v>4.5857274172673511E-2</v>
      </c>
      <c r="M14" s="41">
        <v>4.5296170368798724E-2</v>
      </c>
      <c r="N14" s="29">
        <v>5.1878614375422662E-2</v>
      </c>
      <c r="O14" s="29">
        <v>5.1591205566727388E-2</v>
      </c>
      <c r="P14" s="29">
        <v>5.1555747159797986E-2</v>
      </c>
      <c r="Q14" s="13">
        <v>0</v>
      </c>
      <c r="S14" s="15">
        <f>AVERAGE(D14:I14)</f>
        <v>5.6279278231431244E-2</v>
      </c>
      <c r="T14" s="15">
        <v>6.0095104162787183E-2</v>
      </c>
      <c r="U14" s="15">
        <f>S14-T14</f>
        <v>-3.8158259313559387E-3</v>
      </c>
      <c r="X14" s="15">
        <f>AVERAGE(D14:M14)</f>
        <v>5.228762109109434E-2</v>
      </c>
    </row>
    <row r="15" spans="1:24" s="16" customFormat="1" x14ac:dyDescent="0.15">
      <c r="A15" s="42"/>
      <c r="C15" s="17"/>
    </row>
    <row r="16" spans="1:24" s="18" customFormat="1" x14ac:dyDescent="0.15">
      <c r="A16" s="42"/>
      <c r="C16" s="19" t="s">
        <v>12</v>
      </c>
      <c r="D16" s="18">
        <f>PMT(D14,D8,-D10*(1+D12))</f>
        <v>137.27944249896362</v>
      </c>
      <c r="E16" s="18">
        <f t="shared" ref="E16:P16" si="0">PMT(E14,E8,-E10*(1+E12))</f>
        <v>115.91816700160264</v>
      </c>
      <c r="F16" s="18">
        <f t="shared" si="0"/>
        <v>101.76883424976934</v>
      </c>
      <c r="G16" s="18">
        <f t="shared" si="0"/>
        <v>84.305417795401283</v>
      </c>
      <c r="H16" s="18">
        <f t="shared" si="0"/>
        <v>74.031143300620045</v>
      </c>
      <c r="I16" s="18">
        <f t="shared" si="0"/>
        <v>199.65040776457784</v>
      </c>
      <c r="J16" s="18">
        <f t="shared" si="0"/>
        <v>62.012884371472687</v>
      </c>
      <c r="K16" s="18">
        <f t="shared" si="0"/>
        <v>176.31082165518276</v>
      </c>
      <c r="L16" s="18">
        <f t="shared" si="0"/>
        <v>56.366358973968659</v>
      </c>
      <c r="M16" s="18">
        <f t="shared" si="0"/>
        <v>1091.1067889655576</v>
      </c>
      <c r="N16" s="18">
        <f t="shared" si="0"/>
        <v>60.242868679247437</v>
      </c>
      <c r="O16" s="18">
        <f t="shared" si="0"/>
        <v>59.369164627240131</v>
      </c>
      <c r="P16" s="18">
        <f t="shared" si="0"/>
        <v>206.1848956446716</v>
      </c>
    </row>
    <row r="17" spans="1:24" s="18" customFormat="1" x14ac:dyDescent="0.15">
      <c r="A17" s="42"/>
      <c r="C17" s="20"/>
    </row>
    <row r="18" spans="1:24" x14ac:dyDescent="0.15">
      <c r="A18" s="42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24" x14ac:dyDescent="0.15">
      <c r="A19" s="42"/>
      <c r="B19" s="1" t="s">
        <v>7</v>
      </c>
      <c r="C19" s="14" t="s">
        <v>13</v>
      </c>
      <c r="D19" s="41">
        <v>5.3531293022232862E-2</v>
      </c>
      <c r="E19" s="41">
        <v>4.9981717489011132E-2</v>
      </c>
      <c r="F19" s="41">
        <v>4.7533079652946175E-2</v>
      </c>
      <c r="G19" s="41">
        <v>4.4370870122730076E-2</v>
      </c>
      <c r="H19" s="41">
        <v>4.239576079047104E-2</v>
      </c>
      <c r="I19" s="41">
        <v>4.0627931166216449E-2</v>
      </c>
      <c r="J19" s="41">
        <v>4.1311106065938706E-2</v>
      </c>
      <c r="K19" s="41">
        <v>3.903245251553529E-2</v>
      </c>
      <c r="L19" s="41">
        <v>3.8517376228438732E-2</v>
      </c>
      <c r="M19" s="41">
        <v>3.8123303722112811E-2</v>
      </c>
      <c r="N19" s="29">
        <v>4.6912434669421445E-2</v>
      </c>
      <c r="O19" s="29">
        <v>4.6747235246092679E-2</v>
      </c>
      <c r="P19" s="29">
        <v>4.6743209466200197E-2</v>
      </c>
      <c r="S19" s="15">
        <f>AVERAGE(D19:I19)</f>
        <v>4.6406775373934624E-2</v>
      </c>
      <c r="T19" s="15">
        <v>5.2876953729838527E-2</v>
      </c>
      <c r="U19" s="15">
        <f>S19-T19</f>
        <v>-6.4701783559039036E-3</v>
      </c>
      <c r="X19" s="15">
        <f>AVERAGE(D19:M19)</f>
        <v>4.3542489077563327E-2</v>
      </c>
    </row>
    <row r="20" spans="1:24" x14ac:dyDescent="0.15">
      <c r="A20" s="42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24" x14ac:dyDescent="0.15">
      <c r="A21" s="42"/>
      <c r="C21" s="19" t="s">
        <v>12</v>
      </c>
      <c r="D21" s="18">
        <f>-PMT(D19,D8,D10+(D12*D10),0,0)</f>
        <v>128.89357201400151</v>
      </c>
      <c r="E21" s="18">
        <f t="shared" ref="E21:P21" si="1">-PMT(E19,E8,E10+(E12*E10),0,0)</f>
        <v>107.89002807013182</v>
      </c>
      <c r="F21" s="18">
        <f>-PMT(F19,F8,F10+(F12*F10),0,0)</f>
        <v>93.973960525643975</v>
      </c>
      <c r="G21" s="18">
        <f t="shared" si="1"/>
        <v>76.781086595556701</v>
      </c>
      <c r="H21" s="18">
        <f t="shared" si="1"/>
        <v>66.666898156797572</v>
      </c>
      <c r="I21" s="18">
        <f t="shared" si="1"/>
        <v>179.2481759191329</v>
      </c>
      <c r="J21" s="18">
        <f t="shared" si="1"/>
        <v>56.607845255012947</v>
      </c>
      <c r="K21" s="18">
        <f t="shared" si="1"/>
        <v>155.9717072291013</v>
      </c>
      <c r="L21" s="18">
        <f t="shared" si="1"/>
        <v>49.580696991758643</v>
      </c>
      <c r="M21" s="18">
        <f t="shared" si="1"/>
        <v>955.15160858058891</v>
      </c>
      <c r="N21" s="18">
        <f t="shared" si="1"/>
        <v>55.221233759147609</v>
      </c>
      <c r="O21" s="18">
        <f t="shared" si="1"/>
        <v>54.383929702834983</v>
      </c>
      <c r="P21" s="18">
        <f t="shared" si="1"/>
        <v>188.57853720849931</v>
      </c>
    </row>
    <row r="22" spans="1:24" x14ac:dyDescent="0.15">
      <c r="A22" s="42"/>
      <c r="C22" s="19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24" x14ac:dyDescent="0.15">
      <c r="A23" s="42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24" x14ac:dyDescent="0.15">
      <c r="A24" s="42"/>
      <c r="B24" s="1" t="s">
        <v>8</v>
      </c>
      <c r="C24" s="14" t="s">
        <v>14</v>
      </c>
      <c r="D24" s="41">
        <v>5.0842786139813675E-2</v>
      </c>
      <c r="E24" s="41">
        <v>4.7447525682791404E-2</v>
      </c>
      <c r="F24" s="41">
        <v>4.5116435103526205E-2</v>
      </c>
      <c r="G24" s="41">
        <v>4.2125711691019599E-2</v>
      </c>
      <c r="H24" s="41">
        <v>4.0279908980527551E-2</v>
      </c>
      <c r="I24" s="41">
        <v>3.8737049538857503E-2</v>
      </c>
      <c r="J24" s="41">
        <v>3.9463297323676538E-2</v>
      </c>
      <c r="K24" s="41">
        <v>3.7266116214316046E-2</v>
      </c>
      <c r="L24" s="41">
        <v>3.6799479997147062E-2</v>
      </c>
      <c r="M24" s="41">
        <v>3.64468472070692E-2</v>
      </c>
      <c r="N24" s="29">
        <v>4.5359989517585943E-2</v>
      </c>
      <c r="O24" s="29">
        <v>4.5235682853995686E-2</v>
      </c>
      <c r="P24" s="29">
        <v>4.5244069524708552E-2</v>
      </c>
      <c r="S24" s="15">
        <f>AVERAGE(D24:I24)</f>
        <v>4.4091569522755995E-2</v>
      </c>
      <c r="T24" s="15">
        <v>5.0582351472654385E-2</v>
      </c>
      <c r="U24" s="15">
        <f>S24-T24</f>
        <v>-6.4907819498983901E-3</v>
      </c>
      <c r="X24" s="15">
        <f>AVERAGE(D24:M24)</f>
        <v>4.1452515787874476E-2</v>
      </c>
    </row>
    <row r="25" spans="1:24" x14ac:dyDescent="0.15">
      <c r="A25" s="42"/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4" x14ac:dyDescent="0.15">
      <c r="A26" s="42"/>
      <c r="C26" s="19" t="s">
        <v>12</v>
      </c>
      <c r="D26" s="18">
        <f>-PMT(D$24,D$8,D$10+(D$10*D$12),0,0)</f>
        <v>126.96580824973931</v>
      </c>
      <c r="E26" s="18">
        <f t="shared" ref="E26:P26" si="2">-PMT(E24,E8,E10+(E10*E12),0,0)</f>
        <v>106.04972514501168</v>
      </c>
      <c r="F26" s="18">
        <f t="shared" si="2"/>
        <v>92.190805645942177</v>
      </c>
      <c r="G26" s="18">
        <f t="shared" si="2"/>
        <v>75.064651495738772</v>
      </c>
      <c r="H26" s="18">
        <f t="shared" si="2"/>
        <v>64.990016581441139</v>
      </c>
      <c r="I26" s="18">
        <f t="shared" si="2"/>
        <v>174.60459263358996</v>
      </c>
      <c r="J26" s="18">
        <f t="shared" si="2"/>
        <v>55.028198444381552</v>
      </c>
      <c r="K26" s="18">
        <f t="shared" si="2"/>
        <v>151.35120922071056</v>
      </c>
      <c r="L26" s="18">
        <f t="shared" si="2"/>
        <v>48.04017031550476</v>
      </c>
      <c r="M26" s="18">
        <f>-PMT(M24,M8,M10+(M10*M12),0,0)</f>
        <v>924.30201568985069</v>
      </c>
      <c r="N26" s="18">
        <f t="shared" si="2"/>
        <v>53.675478049379663</v>
      </c>
      <c r="O26" s="18">
        <f t="shared" si="2"/>
        <v>52.849808147707286</v>
      </c>
      <c r="P26" s="18">
        <f t="shared" si="2"/>
        <v>183.16245684938815</v>
      </c>
    </row>
    <row r="27" spans="1:24" x14ac:dyDescent="0.15">
      <c r="A27" s="42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4" ht="15" hidden="1" customHeight="1" x14ac:dyDescent="0.15">
      <c r="A28" s="42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24" ht="15" hidden="1" customHeight="1" x14ac:dyDescent="0.15">
      <c r="A29" s="42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24" s="4" customFormat="1" ht="15" hidden="1" customHeight="1" x14ac:dyDescent="0.15">
      <c r="A30" s="42"/>
      <c r="C30" s="21"/>
      <c r="D30" s="20"/>
      <c r="E30" s="20"/>
      <c r="F30" s="22"/>
      <c r="H30" s="22"/>
    </row>
    <row r="31" spans="1:24" s="4" customFormat="1" x14ac:dyDescent="0.15">
      <c r="A31" s="42"/>
      <c r="C31" s="21"/>
      <c r="D31" s="20"/>
      <c r="E31" s="20"/>
      <c r="F31" s="22"/>
      <c r="H31" s="22"/>
    </row>
    <row r="32" spans="1:24" x14ac:dyDescent="0.15">
      <c r="A32" s="42"/>
      <c r="B32" s="1" t="s">
        <v>9</v>
      </c>
      <c r="C32" s="14" t="s">
        <v>15</v>
      </c>
      <c r="D32" s="41">
        <v>5.0772380700186852E-2</v>
      </c>
      <c r="E32" s="41">
        <v>4.7012073947389661E-2</v>
      </c>
      <c r="F32" s="41">
        <v>4.4447705239928671E-2</v>
      </c>
      <c r="G32" s="41">
        <v>4.118754467943557E-2</v>
      </c>
      <c r="H32" s="41">
        <v>3.9209638216672289E-2</v>
      </c>
      <c r="I32" s="41">
        <v>3.790185208613487E-2</v>
      </c>
      <c r="J32" s="41">
        <v>3.8547273196796676E-2</v>
      </c>
      <c r="K32" s="41">
        <v>3.631834894638248E-2</v>
      </c>
      <c r="L32" s="41">
        <v>3.5825777606651399E-2</v>
      </c>
      <c r="M32" s="41">
        <v>3.5457874351237824E-2</v>
      </c>
      <c r="N32" s="29">
        <v>4.4694655921380111E-2</v>
      </c>
      <c r="O32" s="29">
        <v>4.4588079951355344E-2</v>
      </c>
      <c r="P32" s="29">
        <v>4.4603077272828154E-2</v>
      </c>
      <c r="S32" s="15">
        <f>AVERAGE(D32:I32)</f>
        <v>4.3421865811624653E-2</v>
      </c>
      <c r="T32" s="15">
        <v>5.0010021733195222E-2</v>
      </c>
      <c r="U32" s="15">
        <f>S32-T32</f>
        <v>-6.5881559215705682E-3</v>
      </c>
      <c r="X32" s="15">
        <f>AVERAGE(D32:M32)</f>
        <v>4.0668046897081631E-2</v>
      </c>
    </row>
    <row r="33" spans="1:23" x14ac:dyDescent="0.15">
      <c r="A33" s="42"/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23" x14ac:dyDescent="0.15">
      <c r="A34" s="42"/>
      <c r="C34" s="19" t="s">
        <v>12</v>
      </c>
      <c r="D34" s="18">
        <f t="shared" ref="D34:P34" si="3">-PMT(D$32,D$8,D$10+(D$10*D$12),0,0)</f>
        <v>126.91551795625351</v>
      </c>
      <c r="E34" s="18">
        <f t="shared" si="3"/>
        <v>105.7351032907122</v>
      </c>
      <c r="F34" s="18">
        <f t="shared" si="3"/>
        <v>91.700404444269182</v>
      </c>
      <c r="G34" s="18">
        <f t="shared" si="3"/>
        <v>74.353099536903812</v>
      </c>
      <c r="H34" s="18">
        <f t="shared" si="3"/>
        <v>64.1495963034901</v>
      </c>
      <c r="I34" s="18">
        <f t="shared" si="3"/>
        <v>172.57148905838997</v>
      </c>
      <c r="J34" s="18">
        <f t="shared" si="3"/>
        <v>54.252312304949527</v>
      </c>
      <c r="K34" s="18">
        <f t="shared" si="3"/>
        <v>148.8961047843944</v>
      </c>
      <c r="L34" s="18">
        <f t="shared" si="3"/>
        <v>47.175615493973574</v>
      </c>
      <c r="M34" s="18">
        <f t="shared" si="3"/>
        <v>906.28197384998487</v>
      </c>
      <c r="N34" s="18">
        <f t="shared" si="3"/>
        <v>53.016810274263939</v>
      </c>
      <c r="O34" s="18">
        <f t="shared" si="3"/>
        <v>52.195964710272378</v>
      </c>
      <c r="P34" s="18">
        <f t="shared" si="3"/>
        <v>180.85767592197811</v>
      </c>
    </row>
    <row r="35" spans="1:23" s="4" customFormat="1" x14ac:dyDescent="0.15">
      <c r="C35" s="21"/>
      <c r="D35" s="20"/>
      <c r="E35" s="20"/>
      <c r="F35" s="22"/>
      <c r="H35" s="22"/>
    </row>
    <row r="36" spans="1:23" s="4" customFormat="1" x14ac:dyDescent="0.15">
      <c r="C36" s="21"/>
      <c r="D36" s="20"/>
      <c r="E36" s="20"/>
      <c r="F36" s="22"/>
      <c r="H36" s="22"/>
    </row>
    <row r="37" spans="1:23" s="25" customFormat="1" ht="19.5" x14ac:dyDescent="0.2">
      <c r="C37" s="23" t="s">
        <v>3</v>
      </c>
      <c r="D37" s="24">
        <v>60</v>
      </c>
      <c r="M37" s="34"/>
      <c r="P37" s="36"/>
    </row>
    <row r="38" spans="1:23" s="25" customFormat="1" ht="19.5" x14ac:dyDescent="0.2">
      <c r="C38" s="23" t="s">
        <v>4</v>
      </c>
      <c r="D38" s="26">
        <v>20000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>
        <f t="shared" ref="S38:W38" si="4">AVERAGE(Q32,Q24,Q19,Q14)</f>
        <v>0</v>
      </c>
      <c r="T38" s="40" t="e">
        <f t="shared" si="4"/>
        <v>#DIV/0!</v>
      </c>
      <c r="U38" s="40">
        <f t="shared" si="4"/>
        <v>4.7549872234936633E-2</v>
      </c>
      <c r="V38" s="40">
        <f t="shared" si="4"/>
        <v>5.3391107774618828E-2</v>
      </c>
      <c r="W38" s="40">
        <f t="shared" si="4"/>
        <v>-5.8412355396822001E-3</v>
      </c>
    </row>
    <row r="39" spans="1:23" s="25" customFormat="1" ht="19.5" x14ac:dyDescent="0.2">
      <c r="C39" s="23" t="s">
        <v>5</v>
      </c>
      <c r="D39" s="31">
        <f>IF(AND($D$38&gt;=3000,$D$38&lt;7000),-PMT(HLOOKUP($D$37,$8:$14,7,0),$D$37,$D$38+($D$38*HLOOKUP($D$37,$8:$12,5,0)),0,0),IF(AND($D$38&gt;=7000,$D$38&lt;10000),-PMT(HLOOKUP($D$37,$8:$19,12,0),$D$37,$D$38+($D$38*HLOOKUP($D$37,$8:$12,5,0))),IF(AND($D$38&gt;=10000,D38&lt;=19999.99),-PMT(HLOOKUP($D$37,$8:$24,17,0),$D$37,$D$38+($D$38*HLOOKUP($D$37,$8:$12,5,0))),-PMT(HLOOKUP(D37,8:32,25,0),D37,(D38+D38*HLOOKUP(D37,8:12,5,0))))))</f>
        <v>906.28197384998487</v>
      </c>
      <c r="E39" s="31"/>
      <c r="F39" s="34"/>
      <c r="G39" s="33"/>
      <c r="H39" s="28"/>
      <c r="I39" s="32"/>
    </row>
    <row r="40" spans="1:23" s="25" customFormat="1" ht="19.5" x14ac:dyDescent="0.2">
      <c r="C40" s="23"/>
      <c r="D40" s="33"/>
      <c r="G40" s="35"/>
    </row>
    <row r="41" spans="1:23" s="25" customFormat="1" ht="19.5" x14ac:dyDescent="0.2">
      <c r="C41" s="23"/>
    </row>
    <row r="42" spans="1:23" x14ac:dyDescent="0.15"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23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P43" s="37"/>
    </row>
    <row r="44" spans="1:23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3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23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23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23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1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15"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4:13" x14ac:dyDescent="0.15"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4:13" x14ac:dyDescent="0.15"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4:13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4:13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4:13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4:13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4:13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4:13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4:13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4:13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4:13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4:13" x14ac:dyDescent="0.15"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x14ac:dyDescent="0.15"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4:13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4:13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4:13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4:13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4:13" x14ac:dyDescent="0.15"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4:13" x14ac:dyDescent="0.15"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4:13" x14ac:dyDescent="0.15"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4:13" x14ac:dyDescent="0.15"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4:13" x14ac:dyDescent="0.15"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4:13" x14ac:dyDescent="0.15"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4:13" x14ac:dyDescent="0.15"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4:13" x14ac:dyDescent="0.15"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4:13" x14ac:dyDescent="0.15"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4:13" x14ac:dyDescent="0.15"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4:13" x14ac:dyDescent="0.15"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4:13" x14ac:dyDescent="0.15"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4:13" x14ac:dyDescent="0.15"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4:13" x14ac:dyDescent="0.15"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4:13" x14ac:dyDescent="0.15"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4:13" x14ac:dyDescent="0.15"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4:13" x14ac:dyDescent="0.15"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4:13" x14ac:dyDescent="0.15"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4:13" x14ac:dyDescent="0.15"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4:13" x14ac:dyDescent="0.15"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4:13" x14ac:dyDescent="0.15"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4:13" x14ac:dyDescent="0.15"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4:13" x14ac:dyDescent="0.15"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4:13" x14ac:dyDescent="0.15"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4:13" x14ac:dyDescent="0.15"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4:13" x14ac:dyDescent="0.15"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4:13" x14ac:dyDescent="0.15"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4:13" x14ac:dyDescent="0.15"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4:13" x14ac:dyDescent="0.15"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4:13" x14ac:dyDescent="0.15"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4:13" x14ac:dyDescent="0.15"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4:13" x14ac:dyDescent="0.15"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4:13" x14ac:dyDescent="0.15"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4:13" x14ac:dyDescent="0.15"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4:13" x14ac:dyDescent="0.15"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4:13" x14ac:dyDescent="0.15"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4:13" x14ac:dyDescent="0.15"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4:13" x14ac:dyDescent="0.15"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4:13" x14ac:dyDescent="0.15"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4:13" x14ac:dyDescent="0.15"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4:13" x14ac:dyDescent="0.15"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4:13" x14ac:dyDescent="0.15"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4:13" x14ac:dyDescent="0.15"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4:13" x14ac:dyDescent="0.15"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4:13" x14ac:dyDescent="0.15"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4:13" x14ac:dyDescent="0.15"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4:13" x14ac:dyDescent="0.15"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4:13" x14ac:dyDescent="0.15"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4:13" x14ac:dyDescent="0.15"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4:13" x14ac:dyDescent="0.15"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4:13" x14ac:dyDescent="0.15"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4:13" x14ac:dyDescent="0.15"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4:13" x14ac:dyDescent="0.15"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4:13" x14ac:dyDescent="0.15"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4:13" x14ac:dyDescent="0.15"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4:13" x14ac:dyDescent="0.15"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4:13" x14ac:dyDescent="0.15"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4:13" x14ac:dyDescent="0.15"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4:13" x14ac:dyDescent="0.15"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4:13" x14ac:dyDescent="0.15"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4:13" x14ac:dyDescent="0.15"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4:13" x14ac:dyDescent="0.15"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4:13" x14ac:dyDescent="0.15"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4:13" x14ac:dyDescent="0.15"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4:13" x14ac:dyDescent="0.15"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4:13" x14ac:dyDescent="0.15"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4:13" x14ac:dyDescent="0.15"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4:13" x14ac:dyDescent="0.15"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4:13" x14ac:dyDescent="0.15"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4:13" x14ac:dyDescent="0.15"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4:13" x14ac:dyDescent="0.15"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4:13" x14ac:dyDescent="0.15"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4:13" x14ac:dyDescent="0.15"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4:13" x14ac:dyDescent="0.15"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4:13" x14ac:dyDescent="0.15"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4:13" x14ac:dyDescent="0.15"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4:13" x14ac:dyDescent="0.15"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4:13" x14ac:dyDescent="0.15"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4:13" x14ac:dyDescent="0.15"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4:13" x14ac:dyDescent="0.15"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4:13" x14ac:dyDescent="0.15"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4:13" x14ac:dyDescent="0.15"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4:13" x14ac:dyDescent="0.15"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4:13" x14ac:dyDescent="0.15"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4:13" x14ac:dyDescent="0.15"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4:13" x14ac:dyDescent="0.15"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4:13" x14ac:dyDescent="0.15"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4:13" x14ac:dyDescent="0.15"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4:13" x14ac:dyDescent="0.15"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4:13" x14ac:dyDescent="0.15"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4:13" x14ac:dyDescent="0.15"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4:13" x14ac:dyDescent="0.15"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4:13" x14ac:dyDescent="0.15"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4:13" x14ac:dyDescent="0.15"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4:13" x14ac:dyDescent="0.15"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4:13" x14ac:dyDescent="0.15"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4:13" x14ac:dyDescent="0.15"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4:13" x14ac:dyDescent="0.15"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4:13" x14ac:dyDescent="0.15"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4:13" x14ac:dyDescent="0.15"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4:13" x14ac:dyDescent="0.15"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4:13" x14ac:dyDescent="0.15"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4:13" x14ac:dyDescent="0.15"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4:13" x14ac:dyDescent="0.15"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4:13" x14ac:dyDescent="0.15"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4:13" x14ac:dyDescent="0.15"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4:13" x14ac:dyDescent="0.15"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4:13" x14ac:dyDescent="0.15"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4:13" x14ac:dyDescent="0.15"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4:13" x14ac:dyDescent="0.15"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4:13" x14ac:dyDescent="0.15"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4:13" x14ac:dyDescent="0.15"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4:13" x14ac:dyDescent="0.15"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4:13" x14ac:dyDescent="0.15"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4:13" x14ac:dyDescent="0.15"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4:13" x14ac:dyDescent="0.15"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4:13" x14ac:dyDescent="0.15"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4:13" x14ac:dyDescent="0.15"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4:13" x14ac:dyDescent="0.15"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4:13" x14ac:dyDescent="0.15"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4:13" x14ac:dyDescent="0.15"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4:13" x14ac:dyDescent="0.15"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4:13" x14ac:dyDescent="0.15"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4:13" x14ac:dyDescent="0.15"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4:13" x14ac:dyDescent="0.15"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4:13" x14ac:dyDescent="0.15"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4:13" x14ac:dyDescent="0.15"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4:13" x14ac:dyDescent="0.15"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4:13" x14ac:dyDescent="0.15"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4:13" x14ac:dyDescent="0.15"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4:13" x14ac:dyDescent="0.15"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4:13" x14ac:dyDescent="0.15"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4:13" x14ac:dyDescent="0.15"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4:13" x14ac:dyDescent="0.15"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4:13" x14ac:dyDescent="0.15"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4:13" x14ac:dyDescent="0.15"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4:13" x14ac:dyDescent="0.15"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4:13" x14ac:dyDescent="0.15"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4:13" x14ac:dyDescent="0.15"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4:13" x14ac:dyDescent="0.15"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4:13" x14ac:dyDescent="0.15"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4:13" x14ac:dyDescent="0.15"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4:13" x14ac:dyDescent="0.15"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4:13" x14ac:dyDescent="0.15"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4:13" x14ac:dyDescent="0.15"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4:13" x14ac:dyDescent="0.15"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4:13" x14ac:dyDescent="0.15"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4:13" x14ac:dyDescent="0.15"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4:13" x14ac:dyDescent="0.15"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4:13" x14ac:dyDescent="0.15"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4:13" x14ac:dyDescent="0.15"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4:13" x14ac:dyDescent="0.15"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4:13" x14ac:dyDescent="0.15"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4:13" x14ac:dyDescent="0.15"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4:13" x14ac:dyDescent="0.15"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4:13" x14ac:dyDescent="0.15"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4:13" x14ac:dyDescent="0.15"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4:13" x14ac:dyDescent="0.15"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4:13" x14ac:dyDescent="0.15"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4:13" x14ac:dyDescent="0.15"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4:13" x14ac:dyDescent="0.15"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4:13" x14ac:dyDescent="0.15"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4:13" x14ac:dyDescent="0.15"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4:13" x14ac:dyDescent="0.15"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4:13" x14ac:dyDescent="0.15"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4:13" x14ac:dyDescent="0.15"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4:13" x14ac:dyDescent="0.15"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4:13" x14ac:dyDescent="0.15"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4:13" x14ac:dyDescent="0.15"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4:13" x14ac:dyDescent="0.15"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4:13" x14ac:dyDescent="0.15"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4:13" x14ac:dyDescent="0.15"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4:13" x14ac:dyDescent="0.15"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4:13" x14ac:dyDescent="0.15"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4:13" x14ac:dyDescent="0.15"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4:13" x14ac:dyDescent="0.15"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4:13" x14ac:dyDescent="0.15"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4:13" x14ac:dyDescent="0.15"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4:13" x14ac:dyDescent="0.15"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4:13" x14ac:dyDescent="0.15"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4:13" x14ac:dyDescent="0.15"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4:13" x14ac:dyDescent="0.15"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4:13" x14ac:dyDescent="0.15"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4:13" x14ac:dyDescent="0.15"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4:13" x14ac:dyDescent="0.15"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4:13" x14ac:dyDescent="0.15"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4:13" x14ac:dyDescent="0.15"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4:13" x14ac:dyDescent="0.15"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4:13" x14ac:dyDescent="0.15"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4:13" x14ac:dyDescent="0.15"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4:13" x14ac:dyDescent="0.15"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4:13" x14ac:dyDescent="0.15"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4:13" x14ac:dyDescent="0.15"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4:13" x14ac:dyDescent="0.15"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4:13" x14ac:dyDescent="0.15"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4:13" x14ac:dyDescent="0.15"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4:13" x14ac:dyDescent="0.15"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4:13" x14ac:dyDescent="0.15"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4:13" x14ac:dyDescent="0.15"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4:13" x14ac:dyDescent="0.15"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4:13" x14ac:dyDescent="0.15"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4:13" x14ac:dyDescent="0.15"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4:13" x14ac:dyDescent="0.15"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4:13" x14ac:dyDescent="0.15"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4:13" x14ac:dyDescent="0.15"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4:13" x14ac:dyDescent="0.15"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4:13" x14ac:dyDescent="0.15"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4:13" x14ac:dyDescent="0.15"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4:13" x14ac:dyDescent="0.15"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4:13" x14ac:dyDescent="0.15"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4:13" x14ac:dyDescent="0.15"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4:13" x14ac:dyDescent="0.15"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4:13" x14ac:dyDescent="0.15"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4:13" x14ac:dyDescent="0.15"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4:13" x14ac:dyDescent="0.15"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4:13" x14ac:dyDescent="0.15"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4:13" x14ac:dyDescent="0.15"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4:13" x14ac:dyDescent="0.15"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4:13" x14ac:dyDescent="0.15"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4:13" x14ac:dyDescent="0.15"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4:13" x14ac:dyDescent="0.15"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4:13" x14ac:dyDescent="0.15"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4:13" x14ac:dyDescent="0.15"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4:13" x14ac:dyDescent="0.15"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4:13" x14ac:dyDescent="0.15"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4:13" x14ac:dyDescent="0.15"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4:13" x14ac:dyDescent="0.15"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4:13" x14ac:dyDescent="0.15"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4:13" x14ac:dyDescent="0.15"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4:13" x14ac:dyDescent="0.15"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4:13" x14ac:dyDescent="0.15"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4:13" x14ac:dyDescent="0.15"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4:13" x14ac:dyDescent="0.15"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4:13" x14ac:dyDescent="0.15"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4:13" x14ac:dyDescent="0.15"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4:13" x14ac:dyDescent="0.15"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4:13" x14ac:dyDescent="0.15"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4:13" x14ac:dyDescent="0.15"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4:13" x14ac:dyDescent="0.15"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4:13" x14ac:dyDescent="0.15"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4:13" x14ac:dyDescent="0.15"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4:13" x14ac:dyDescent="0.15"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4:13" x14ac:dyDescent="0.15"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4:13" x14ac:dyDescent="0.15"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4:13" x14ac:dyDescent="0.15"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4:13" x14ac:dyDescent="0.15"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4:13" x14ac:dyDescent="0.15"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4:13" x14ac:dyDescent="0.15"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4:13" x14ac:dyDescent="0.15"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4:13" x14ac:dyDescent="0.15"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4:13" x14ac:dyDescent="0.15"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4:13" x14ac:dyDescent="0.15"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4:13" x14ac:dyDescent="0.15"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4:13" x14ac:dyDescent="0.15"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4:13" x14ac:dyDescent="0.15"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4:13" x14ac:dyDescent="0.15"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4:13" x14ac:dyDescent="0.15"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4:13" x14ac:dyDescent="0.15"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4:13" x14ac:dyDescent="0.15"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4:13" x14ac:dyDescent="0.15"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4:13" x14ac:dyDescent="0.15"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4:13" x14ac:dyDescent="0.15"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4:13" x14ac:dyDescent="0.15"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4:13" x14ac:dyDescent="0.15"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4:13" x14ac:dyDescent="0.15"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4:13" x14ac:dyDescent="0.15"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4:13" x14ac:dyDescent="0.15"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4:13" x14ac:dyDescent="0.15"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4:13" x14ac:dyDescent="0.15"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4:13" x14ac:dyDescent="0.15"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4:13" x14ac:dyDescent="0.15"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4:13" x14ac:dyDescent="0.15"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4:13" x14ac:dyDescent="0.15"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4:13" x14ac:dyDescent="0.15"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4:13" x14ac:dyDescent="0.15"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4:13" x14ac:dyDescent="0.15"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4:13" x14ac:dyDescent="0.15"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4:13" x14ac:dyDescent="0.15"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4:13" x14ac:dyDescent="0.15"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4:13" x14ac:dyDescent="0.15"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4:13" x14ac:dyDescent="0.15"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4:13" x14ac:dyDescent="0.15"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4:13" x14ac:dyDescent="0.15"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4:13" x14ac:dyDescent="0.15"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4:13" x14ac:dyDescent="0.15"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4:13" x14ac:dyDescent="0.15"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4:13" x14ac:dyDescent="0.15"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4:13" x14ac:dyDescent="0.15"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4:13" x14ac:dyDescent="0.15"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4:13" x14ac:dyDescent="0.15"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4:13" x14ac:dyDescent="0.15"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4:13" x14ac:dyDescent="0.15"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4:13" x14ac:dyDescent="0.15"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4:13" x14ac:dyDescent="0.15"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4:13" x14ac:dyDescent="0.15"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4:13" x14ac:dyDescent="0.15"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4:13" x14ac:dyDescent="0.15"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4:13" x14ac:dyDescent="0.15"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4:13" x14ac:dyDescent="0.15"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4:13" x14ac:dyDescent="0.15"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4:13" x14ac:dyDescent="0.15"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4:13" x14ac:dyDescent="0.15"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4:13" x14ac:dyDescent="0.15"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4:13" x14ac:dyDescent="0.15"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4:13" x14ac:dyDescent="0.15"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4:13" x14ac:dyDescent="0.15"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4:13" x14ac:dyDescent="0.15"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4:13" x14ac:dyDescent="0.15"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4:13" x14ac:dyDescent="0.15"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4:13" x14ac:dyDescent="0.15"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4:13" x14ac:dyDescent="0.15"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4:13" x14ac:dyDescent="0.15"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4:13" x14ac:dyDescent="0.15"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4:13" x14ac:dyDescent="0.15"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4:13" x14ac:dyDescent="0.15"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4:13" x14ac:dyDescent="0.15"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4:13" x14ac:dyDescent="0.15"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4:13" x14ac:dyDescent="0.15"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4:13" x14ac:dyDescent="0.15"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4:13" x14ac:dyDescent="0.15"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4:13" x14ac:dyDescent="0.15"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4:13" x14ac:dyDescent="0.15"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4:13" x14ac:dyDescent="0.15"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4:13" x14ac:dyDescent="0.15"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4:13" x14ac:dyDescent="0.15"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4:13" x14ac:dyDescent="0.15"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4:13" x14ac:dyDescent="0.15"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4:13" x14ac:dyDescent="0.15"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4:13" x14ac:dyDescent="0.15"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4:13" x14ac:dyDescent="0.15"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4:13" x14ac:dyDescent="0.15"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4:13" x14ac:dyDescent="0.15"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4:13" x14ac:dyDescent="0.15"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4:13" x14ac:dyDescent="0.15"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4:13" x14ac:dyDescent="0.15"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4:13" x14ac:dyDescent="0.15"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4:13" x14ac:dyDescent="0.15"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4:13" x14ac:dyDescent="0.15"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4:13" x14ac:dyDescent="0.15"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4:13" x14ac:dyDescent="0.15"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4:13" x14ac:dyDescent="0.15"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4:13" x14ac:dyDescent="0.15"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4:13" x14ac:dyDescent="0.15"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4:13" x14ac:dyDescent="0.15"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4:13" x14ac:dyDescent="0.15"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4:13" x14ac:dyDescent="0.15"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4:13" x14ac:dyDescent="0.15"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4:13" x14ac:dyDescent="0.15"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4:13" x14ac:dyDescent="0.15"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4:13" x14ac:dyDescent="0.15"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4:13" x14ac:dyDescent="0.15"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4:13" x14ac:dyDescent="0.15"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4:13" x14ac:dyDescent="0.15"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4:13" x14ac:dyDescent="0.15"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4:13" x14ac:dyDescent="0.15"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4:13" x14ac:dyDescent="0.15"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4:13" x14ac:dyDescent="0.15"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4:13" x14ac:dyDescent="0.15"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4:13" x14ac:dyDescent="0.15"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4:13" x14ac:dyDescent="0.15"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4:13" x14ac:dyDescent="0.15"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4:13" x14ac:dyDescent="0.15"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4:13" x14ac:dyDescent="0.15"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4:13" x14ac:dyDescent="0.15"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4:13" x14ac:dyDescent="0.15"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4:13" x14ac:dyDescent="0.15"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4:13" x14ac:dyDescent="0.15"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4:13" x14ac:dyDescent="0.15"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4:13" x14ac:dyDescent="0.15"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4:13" x14ac:dyDescent="0.15"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4:13" x14ac:dyDescent="0.15"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4:13" x14ac:dyDescent="0.15"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4:13" x14ac:dyDescent="0.15"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4:13" x14ac:dyDescent="0.15"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4:13" x14ac:dyDescent="0.15"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4:13" x14ac:dyDescent="0.15"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4:13" x14ac:dyDescent="0.15"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4:13" x14ac:dyDescent="0.15"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4:13" x14ac:dyDescent="0.15"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4:13" x14ac:dyDescent="0.15"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4:13" x14ac:dyDescent="0.15"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4:13" x14ac:dyDescent="0.15"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4:13" x14ac:dyDescent="0.15"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4:13" x14ac:dyDescent="0.15"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4:13" x14ac:dyDescent="0.15"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4:13" x14ac:dyDescent="0.15"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4:13" x14ac:dyDescent="0.15"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4:13" x14ac:dyDescent="0.15"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4:13" x14ac:dyDescent="0.15"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4:13" x14ac:dyDescent="0.15"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4:13" x14ac:dyDescent="0.15"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4:13" x14ac:dyDescent="0.15"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4:13" x14ac:dyDescent="0.15"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4:13" x14ac:dyDescent="0.15"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4:13" x14ac:dyDescent="0.15"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4:13" x14ac:dyDescent="0.15"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4:13" x14ac:dyDescent="0.15"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4:13" x14ac:dyDescent="0.15"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4:13" x14ac:dyDescent="0.15"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4:13" x14ac:dyDescent="0.15"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4:13" x14ac:dyDescent="0.15"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4:13" x14ac:dyDescent="0.15"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4:13" x14ac:dyDescent="0.15"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4:13" x14ac:dyDescent="0.15"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4:13" x14ac:dyDescent="0.15"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4:13" x14ac:dyDescent="0.15"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4:13" x14ac:dyDescent="0.15"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4:13" x14ac:dyDescent="0.15"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4:13" x14ac:dyDescent="0.15"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4:13" x14ac:dyDescent="0.15"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4:13" x14ac:dyDescent="0.15">
      <c r="D505" s="1"/>
      <c r="E505" s="1"/>
      <c r="F505" s="1"/>
      <c r="G505" s="1"/>
      <c r="H505" s="1"/>
      <c r="I505" s="1"/>
      <c r="J505" s="1"/>
      <c r="K505" s="1"/>
      <c r="L505" s="1"/>
      <c r="M505" s="1"/>
    </row>
  </sheetData>
  <sheetProtection algorithmName="SHA-512" hashValue="GfmYAu8pKoeaQfna9EBpcRs2tvIk9Ahn5lHzFm0CTPDBCzuylw4JchEvH0fcPU4pYbrlK1gPowwUpsE7pbZNKA==" saltValue="TpwrgjtwIIlVBv4JGnqpUA==" spinCount="100000" sheet="1" scenarios="1" deleteColumns="0" autoFilter="0"/>
  <mergeCells count="1">
    <mergeCell ref="A14:A34"/>
  </mergeCells>
  <dataValidations count="2">
    <dataValidation type="decimal" operator="greaterThanOrEqual" allowBlank="1" showInputMessage="1" showErrorMessage="1" prompt="Gross Loan Amount" sqref="D38" xr:uid="{919E4AB9-7C09-407C-B87F-EF31F32F67F1}">
      <formula1>3000</formula1>
    </dataValidation>
    <dataValidation type="list" allowBlank="1" showInputMessage="1" showErrorMessage="1" sqref="D37" xr:uid="{B2147F9D-B685-4DFC-BA7F-F7BE264A5E79}">
      <formula1>$D$8:$M$8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Dalex Original FIL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 Ankamah</dc:creator>
  <cp:lastModifiedBy>Enoch Okore Baah</cp:lastModifiedBy>
  <dcterms:created xsi:type="dcterms:W3CDTF">2021-06-07T10:51:26Z</dcterms:created>
  <dcterms:modified xsi:type="dcterms:W3CDTF">2024-01-15T17:11:24Z</dcterms:modified>
</cp:coreProperties>
</file>